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8" windowHeight="8016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<sst xmlns="http://schemas.openxmlformats.org/spreadsheetml/2006/main" count="71" uniqueCount="67">
  <si>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X         :</t>
  </si>
  <si>
    <t>R         :</t>
  </si>
  <si>
    <t>L         :</t>
  </si>
  <si>
    <t>S         :</t>
  </si>
  <si>
    <t>U        :</t>
  </si>
  <si>
    <t>ΔP      :</t>
  </si>
  <si>
    <t>%ΔP   :</t>
  </si>
  <si>
    <t>P</t>
  </si>
  <si>
    <t>ΔP x100</t>
  </si>
  <si>
    <t>%ΔP    :</t>
  </si>
  <si>
    <t>GÜÇ KAYBI HESABI</t>
  </si>
  <si>
    <r>
      <t>10xU</t>
    </r>
    <r>
      <rPr>
        <b/>
        <vertAlign val="superscript"/>
        <sz val="12"/>
        <color indexed="8"/>
        <rFont val="Calibri"/>
        <family val="2"/>
      </rPr>
      <t>2</t>
    </r>
  </si>
  <si>
    <t>Ɛ%   :</t>
  </si>
  <si>
    <r>
      <t>LxSx(R.Cos</t>
    </r>
    <r>
      <rPr>
        <b/>
        <sz val="12"/>
        <color indexed="8"/>
        <rFont val="Arial Tur"/>
        <family val="0"/>
      </rPr>
      <t>φ</t>
    </r>
    <r>
      <rPr>
        <b/>
        <sz val="12"/>
        <color indexed="8"/>
        <rFont val="Calibri"/>
        <family val="2"/>
      </rPr>
      <t>+X.Sin</t>
    </r>
    <r>
      <rPr>
        <b/>
        <sz val="12"/>
        <color indexed="8"/>
        <rFont val="Arial Tur"/>
        <family val="0"/>
      </rPr>
      <t>φ</t>
    </r>
    <r>
      <rPr>
        <b/>
        <sz val="12"/>
        <color indexed="8"/>
        <rFont val="Calibri"/>
        <family val="2"/>
      </rPr>
      <t>)</t>
    </r>
  </si>
  <si>
    <t xml:space="preserve">   P      :</t>
  </si>
  <si>
    <t>GERİLİM DÜŞÜMÜHESABI</t>
  </si>
  <si>
    <t xml:space="preserve">    ΔP :</t>
  </si>
  <si>
    <t>3 - ELEKTRİKSEL  ÖZELLİKLER</t>
  </si>
  <si>
    <t>KANADA                STANDARDINDAKİ</t>
  </si>
  <si>
    <t>AKIM TAŞIMA KAPSİTESİ</t>
  </si>
  <si>
    <t>R</t>
  </si>
  <si>
    <r>
      <t>X</t>
    </r>
    <r>
      <rPr>
        <vertAlign val="subscript"/>
        <sz val="10"/>
        <rFont val="Arial"/>
        <family val="2"/>
      </rPr>
      <t>L</t>
    </r>
  </si>
  <si>
    <r>
      <t>Eşdeğer                        Cu                            mm</t>
    </r>
    <r>
      <rPr>
        <vertAlign val="superscript"/>
        <sz val="10"/>
        <rFont val="Arial"/>
        <family val="2"/>
      </rPr>
      <t>2</t>
    </r>
  </si>
  <si>
    <r>
      <t xml:space="preserve">- 1 -                  </t>
    </r>
    <r>
      <rPr>
        <sz val="8"/>
        <rFont val="Arial"/>
        <family val="2"/>
      </rPr>
      <t>(A)</t>
    </r>
  </si>
  <si>
    <r>
      <t xml:space="preserve">- 2 -                  </t>
    </r>
    <r>
      <rPr>
        <sz val="8"/>
        <rFont val="Arial"/>
        <family val="2"/>
      </rPr>
      <t>(A)</t>
    </r>
  </si>
  <si>
    <r>
      <t xml:space="preserve">- 3 -                 </t>
    </r>
    <r>
      <rPr>
        <sz val="8"/>
        <rFont val="Arial"/>
        <family val="2"/>
      </rPr>
      <t xml:space="preserve"> (A)</t>
    </r>
  </si>
  <si>
    <r>
      <t xml:space="preserve">(20 </t>
    </r>
    <r>
      <rPr>
        <vertAlign val="superscript"/>
        <sz val="10"/>
        <rFont val="Arial"/>
        <family val="2"/>
      </rPr>
      <t>o</t>
    </r>
    <r>
      <rPr>
        <sz val="8"/>
        <rFont val="Arial"/>
        <family val="2"/>
      </rPr>
      <t xml:space="preserve">C)                               </t>
    </r>
    <r>
      <rPr>
        <sz val="10"/>
        <rFont val="Arial"/>
        <family val="2"/>
      </rPr>
      <t>Ohm/m</t>
    </r>
  </si>
  <si>
    <t>10 kV</t>
  </si>
  <si>
    <t>15 kV</t>
  </si>
  <si>
    <t>35 kV</t>
  </si>
  <si>
    <t>İŞARETİ</t>
  </si>
  <si>
    <t>ADI</t>
  </si>
  <si>
    <t>Ohm/m</t>
  </si>
  <si>
    <t>3 AWG</t>
  </si>
  <si>
    <t>SWALLOW</t>
  </si>
  <si>
    <t>1/0 AWG</t>
  </si>
  <si>
    <t>RAVEN</t>
  </si>
  <si>
    <t>3/0 AWG</t>
  </si>
  <si>
    <t>PİGEON</t>
  </si>
  <si>
    <t>266.8 MCM</t>
  </si>
  <si>
    <t>PATRİDGE</t>
  </si>
  <si>
    <t>477 MCM</t>
  </si>
  <si>
    <t>HAWK</t>
  </si>
  <si>
    <r>
      <t>((S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x R x L)/U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)/1000</t>
    </r>
  </si>
  <si>
    <t>ÇEKİLEN AKIM (A)</t>
  </si>
  <si>
    <t>I    :</t>
  </si>
  <si>
    <t>İLETKEN TİPİ</t>
  </si>
  <si>
    <t>A</t>
  </si>
  <si>
    <t>İLETKENİN AKIM TAŞIMA KAPASİTESİ</t>
  </si>
  <si>
    <t>AKIM TAŞIMA AÇISINDAN KONTROL</t>
  </si>
  <si>
    <r>
      <t xml:space="preserve">-1-                                     40 </t>
    </r>
    <r>
      <rPr>
        <b/>
        <vertAlign val="superscript"/>
        <sz val="12"/>
        <color indexed="8"/>
        <rFont val="Calibri"/>
        <family val="2"/>
      </rPr>
      <t>O</t>
    </r>
    <r>
      <rPr>
        <b/>
        <sz val="16"/>
        <color indexed="8"/>
        <rFont val="Calibri"/>
        <family val="2"/>
      </rPr>
      <t>C</t>
    </r>
  </si>
  <si>
    <r>
      <rPr>
        <sz val="16"/>
        <color indexed="9"/>
        <rFont val="Arial Tur"/>
        <family val="0"/>
      </rPr>
      <t>%Ɛ</t>
    </r>
    <r>
      <rPr>
        <sz val="16"/>
        <color indexed="9"/>
        <rFont val="Calibri"/>
        <family val="2"/>
      </rPr>
      <t xml:space="preserve">       :</t>
    </r>
  </si>
  <si>
    <t>Sinφ   :</t>
  </si>
  <si>
    <t>kV</t>
  </si>
  <si>
    <t>kVA</t>
  </si>
  <si>
    <t>km</t>
  </si>
  <si>
    <t>ohm/km</t>
  </si>
  <si>
    <t>1/0 AWG (RAVEN)</t>
  </si>
  <si>
    <t>3 AWG (SWALLOW)</t>
  </si>
  <si>
    <t>3/0 AWG (PIGEON)</t>
  </si>
  <si>
    <t>266.8 MCM (PATRİDGE)</t>
  </si>
  <si>
    <t>477 MCM (HAWK)</t>
  </si>
  <si>
    <t>795 MCM (DRAKE)</t>
  </si>
  <si>
    <t>954 MCM (CARDİNAL)</t>
  </si>
  <si>
    <t>1272 MCM (PHEASANT)</t>
  </si>
  <si>
    <r>
      <t>Cos</t>
    </r>
    <r>
      <rPr>
        <b/>
        <sz val="14"/>
        <color indexed="8"/>
        <rFont val="Arial Tur"/>
        <family val="0"/>
      </rPr>
      <t>φ  :</t>
    </r>
  </si>
  <si>
    <t>YEŞİL DOLGULU BÖLGELERE UYGUN DEGERLERİ GİRİNİZ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</si>
</sst>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Tur"/>
      <family val="0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Times New Roman Tur"/>
      <family val="0"/>
    </font>
    <font>
      <b/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Helv"/>
      <family val="0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9"/>
      <name val="Arial Tur"/>
      <family val="0"/>
    </font>
    <font>
      <b/>
      <sz val="14"/>
      <color indexed="8"/>
      <name val="Arial Tur"/>
      <family val="0"/>
    </font>
    <font>
      <b/>
      <sz val="11"/>
      <color indexed="8"/>
      <name val="Arial Tur"/>
      <family val="0"/>
    </font>
    <font>
      <b/>
      <sz val="16"/>
      <color indexed="8"/>
      <name val="Arial Tu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4"/>
      <color indexed="22"/>
      <name val="Calibri"/>
      <family val="2"/>
    </font>
    <font>
      <b/>
      <sz val="18"/>
      <color indexed="22"/>
      <name val="Calibri"/>
      <family val="2"/>
    </font>
    <font>
      <sz val="11"/>
      <color indexed="22"/>
      <name val="Calibri"/>
      <family val="2"/>
    </font>
    <font>
      <sz val="14"/>
      <color indexed="9"/>
      <name val="Arial Tur"/>
      <family val="0"/>
    </font>
    <font>
      <sz val="14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 Tur"/>
      <family val="0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14"/>
      <color theme="0" tint="-0.04997999966144562"/>
      <name val="Calibri"/>
      <family val="2"/>
    </font>
    <font>
      <b/>
      <sz val="18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sz val="14"/>
      <color theme="0"/>
      <name val="Arial Tur"/>
      <family val="0"/>
    </font>
    <font>
      <sz val="14"/>
      <color theme="0"/>
      <name val="Calibri"/>
      <family val="2"/>
    </font>
    <font>
      <sz val="16"/>
      <color theme="0"/>
      <name val="Calibri"/>
      <family val="2"/>
    </font>
    <font>
      <sz val="16"/>
      <color theme="0"/>
      <name val="Arial Tur"/>
      <family val="0"/>
    </font>
    <font>
      <b/>
      <i/>
      <sz val="11"/>
      <color theme="1"/>
      <name val="Calibri"/>
      <family val="2"/>
    </font>
    <font>
      <b/>
      <sz val="16"/>
      <color theme="1"/>
      <name val="Arial Tur"/>
      <family val="0"/>
    </font>
    <font>
      <b/>
      <sz val="12"/>
      <color theme="1"/>
      <name val="Arial Tur"/>
      <family val="0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/>
      <bottom style="hair"/>
    </border>
    <border>
      <left/>
      <right style="medium"/>
      <top style="thick"/>
      <bottom/>
    </border>
    <border>
      <left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hair"/>
    </border>
    <border>
      <left style="hair"/>
      <right style="thin"/>
      <top/>
      <bottom style="hair"/>
    </border>
    <border>
      <left style="medium"/>
      <right style="thin"/>
      <top/>
      <bottom/>
    </border>
    <border>
      <left/>
      <right style="medium"/>
      <top style="thick"/>
      <bottom style="medium"/>
    </border>
    <border>
      <left style="hair"/>
      <right/>
      <top/>
      <bottom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/>
      <bottom style="hair"/>
    </border>
    <border>
      <left style="hair"/>
      <right style="thin"/>
      <top/>
      <bottom style="medium"/>
    </border>
    <border>
      <left style="hair"/>
      <right style="thin"/>
      <top style="hair"/>
      <bottom style="medium"/>
    </border>
    <border>
      <left style="hair"/>
      <right style="medium"/>
      <top/>
      <bottom style="medium"/>
    </border>
    <border>
      <left style="thick"/>
      <right style="thin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ck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medium"/>
      <bottom/>
    </border>
    <border>
      <left style="thick"/>
      <right/>
      <top style="medium"/>
      <bottom style="medium"/>
    </border>
    <border>
      <left style="thick"/>
      <right/>
      <top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hair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64" fillId="33" borderId="10" xfId="0" applyFont="1" applyFill="1" applyBorder="1" applyAlignment="1" applyProtection="1">
      <alignment horizontal="right"/>
      <protection locked="0"/>
    </xf>
    <xf numFmtId="0" fontId="65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49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67" fillId="0" borderId="13" xfId="0" applyFont="1" applyBorder="1" applyAlignment="1" applyProtection="1">
      <alignment horizontal="left" vertical="center"/>
      <protection/>
    </xf>
    <xf numFmtId="0" fontId="62" fillId="0" borderId="14" xfId="0" applyFont="1" applyBorder="1" applyAlignment="1" applyProtection="1">
      <alignment horizontal="center"/>
      <protection/>
    </xf>
    <xf numFmtId="0" fontId="12" fillId="0" borderId="0" xfId="49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13" xfId="49" applyFont="1" applyBorder="1" applyAlignment="1" applyProtection="1">
      <alignment vertical="center"/>
      <protection/>
    </xf>
    <xf numFmtId="0" fontId="9" fillId="0" borderId="0" xfId="49" applyFont="1" applyBorder="1" applyAlignment="1" applyProtection="1">
      <alignment vertical="center"/>
      <protection/>
    </xf>
    <xf numFmtId="0" fontId="9" fillId="0" borderId="14" xfId="49" applyFont="1" applyBorder="1" applyAlignment="1" applyProtection="1">
      <alignment vertical="center"/>
      <protection/>
    </xf>
    <xf numFmtId="0" fontId="12" fillId="0" borderId="15" xfId="49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9" fillId="0" borderId="16" xfId="49" applyFont="1" applyBorder="1" applyAlignment="1" applyProtection="1">
      <alignment horizontal="center" vertical="center"/>
      <protection/>
    </xf>
    <xf numFmtId="0" fontId="12" fillId="0" borderId="17" xfId="49" applyFont="1" applyBorder="1" applyAlignment="1" applyProtection="1">
      <alignment horizontal="center" vertical="center"/>
      <protection/>
    </xf>
    <xf numFmtId="0" fontId="68" fillId="0" borderId="18" xfId="0" applyFont="1" applyBorder="1" applyAlignment="1" applyProtection="1">
      <alignment horizontal="center"/>
      <protection/>
    </xf>
    <xf numFmtId="0" fontId="9" fillId="0" borderId="0" xfId="49" applyFont="1" applyBorder="1" applyAlignment="1" applyProtection="1">
      <alignment vertical="center" wrapText="1"/>
      <protection/>
    </xf>
    <xf numFmtId="0" fontId="9" fillId="0" borderId="19" xfId="49" applyFont="1" applyBorder="1" applyAlignment="1" applyProtection="1">
      <alignment vertical="center" wrapText="1"/>
      <protection/>
    </xf>
    <xf numFmtId="0" fontId="9" fillId="0" borderId="0" xfId="49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/>
      <protection/>
    </xf>
    <xf numFmtId="1" fontId="12" fillId="0" borderId="20" xfId="48" applyNumberFormat="1" applyFont="1" applyBorder="1" applyAlignment="1" applyProtection="1">
      <alignment horizontal="center"/>
      <protection/>
    </xf>
    <xf numFmtId="1" fontId="12" fillId="0" borderId="21" xfId="48" applyNumberFormat="1" applyFont="1" applyBorder="1" applyAlignment="1" applyProtection="1">
      <alignment horizontal="center"/>
      <protection/>
    </xf>
    <xf numFmtId="0" fontId="12" fillId="0" borderId="22" xfId="49" applyFont="1" applyBorder="1" applyAlignment="1" applyProtection="1">
      <alignment horizontal="center" vertical="center"/>
      <protection/>
    </xf>
    <xf numFmtId="0" fontId="9" fillId="0" borderId="23" xfId="49" applyFont="1" applyBorder="1" applyAlignment="1" applyProtection="1">
      <alignment horizontal="center" vertical="center"/>
      <protection/>
    </xf>
    <xf numFmtId="1" fontId="12" fillId="0" borderId="24" xfId="48" applyNumberFormat="1" applyFont="1" applyBorder="1" applyAlignment="1" applyProtection="1">
      <alignment horizontal="center" vertical="center"/>
      <protection/>
    </xf>
    <xf numFmtId="0" fontId="12" fillId="0" borderId="25" xfId="49" applyFont="1" applyFill="1" applyBorder="1" applyAlignment="1" applyProtection="1">
      <alignment horizontal="center" vertical="center"/>
      <protection/>
    </xf>
    <xf numFmtId="0" fontId="68" fillId="0" borderId="26" xfId="0" applyFont="1" applyBorder="1" applyAlignment="1" applyProtection="1">
      <alignment horizontal="center"/>
      <protection/>
    </xf>
    <xf numFmtId="0" fontId="9" fillId="0" borderId="27" xfId="49" applyFont="1" applyBorder="1" applyAlignment="1" applyProtection="1">
      <alignment vertical="center"/>
      <protection/>
    </xf>
    <xf numFmtId="0" fontId="9" fillId="0" borderId="14" xfId="49" applyFont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0" fontId="9" fillId="0" borderId="28" xfId="49" applyFont="1" applyBorder="1" applyAlignment="1" applyProtection="1">
      <alignment horizontal="center" vertical="center"/>
      <protection/>
    </xf>
    <xf numFmtId="0" fontId="9" fillId="0" borderId="24" xfId="49" applyFont="1" applyBorder="1" applyAlignment="1" applyProtection="1">
      <alignment horizontal="center" vertical="center"/>
      <protection/>
    </xf>
    <xf numFmtId="0" fontId="9" fillId="0" borderId="29" xfId="49" applyFont="1" applyBorder="1" applyAlignment="1" applyProtection="1">
      <alignment horizontal="center" vertical="center"/>
      <protection/>
    </xf>
    <xf numFmtId="0" fontId="9" fillId="0" borderId="30" xfId="49" applyFont="1" applyBorder="1" applyAlignment="1" applyProtection="1">
      <alignment horizontal="center" vertical="center"/>
      <protection/>
    </xf>
    <xf numFmtId="0" fontId="9" fillId="0" borderId="31" xfId="49" applyFont="1" applyBorder="1" applyAlignment="1" applyProtection="1">
      <alignment horizontal="center" vertical="center"/>
      <protection/>
    </xf>
    <xf numFmtId="0" fontId="9" fillId="0" borderId="32" xfId="49" applyFont="1" applyBorder="1" applyAlignment="1" applyProtection="1">
      <alignment horizontal="center" vertical="center"/>
      <protection/>
    </xf>
    <xf numFmtId="164" fontId="9" fillId="0" borderId="32" xfId="49" applyNumberFormat="1" applyFont="1" applyBorder="1" applyAlignment="1" applyProtection="1">
      <alignment horizontal="center" vertical="center"/>
      <protection/>
    </xf>
    <xf numFmtId="0" fontId="9" fillId="0" borderId="33" xfId="49" applyFont="1" applyBorder="1" applyAlignment="1" applyProtection="1">
      <alignment horizontal="center" vertical="center"/>
      <protection/>
    </xf>
    <xf numFmtId="0" fontId="65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64" fontId="69" fillId="35" borderId="12" xfId="0" applyNumberFormat="1" applyFont="1" applyFill="1" applyBorder="1" applyAlignment="1" applyProtection="1">
      <alignment horizontal="center"/>
      <protection hidden="1"/>
    </xf>
    <xf numFmtId="0" fontId="69" fillId="35" borderId="38" xfId="0" applyFont="1" applyFill="1" applyBorder="1" applyAlignment="1" applyProtection="1">
      <alignment horizontal="center"/>
      <protection hidden="1"/>
    </xf>
    <xf numFmtId="2" fontId="69" fillId="35" borderId="39" xfId="0" applyNumberFormat="1" applyFont="1" applyFill="1" applyBorder="1" applyAlignment="1" applyProtection="1">
      <alignment horizontal="center"/>
      <protection hidden="1"/>
    </xf>
    <xf numFmtId="2" fontId="70" fillId="35" borderId="38" xfId="0" applyNumberFormat="1" applyFont="1" applyFill="1" applyBorder="1" applyAlignment="1" applyProtection="1">
      <alignment horizontal="center" vertical="center"/>
      <protection hidden="1"/>
    </xf>
    <xf numFmtId="165" fontId="71" fillId="35" borderId="10" xfId="0" applyNumberFormat="1" applyFont="1" applyFill="1" applyBorder="1" applyAlignment="1" applyProtection="1">
      <alignment horizontal="right"/>
      <protection hidden="1"/>
    </xf>
    <xf numFmtId="0" fontId="72" fillId="35" borderId="40" xfId="0" applyFont="1" applyFill="1" applyBorder="1" applyAlignment="1" applyProtection="1">
      <alignment vertical="center"/>
      <protection hidden="1"/>
    </xf>
    <xf numFmtId="0" fontId="71" fillId="35" borderId="41" xfId="0" applyFont="1" applyFill="1" applyBorder="1" applyAlignment="1" applyProtection="1">
      <alignment horizontal="center"/>
      <protection hidden="1"/>
    </xf>
    <xf numFmtId="0" fontId="73" fillId="35" borderId="41" xfId="0" applyFont="1" applyFill="1" applyBorder="1" applyAlignment="1" applyProtection="1">
      <alignment/>
      <protection hidden="1"/>
    </xf>
    <xf numFmtId="0" fontId="71" fillId="35" borderId="42" xfId="0" applyFont="1" applyFill="1" applyBorder="1" applyAlignment="1" applyProtection="1">
      <alignment horizontal="center"/>
      <protection hidden="1"/>
    </xf>
    <xf numFmtId="0" fontId="64" fillId="36" borderId="34" xfId="0" applyFont="1" applyFill="1" applyBorder="1" applyAlignment="1" applyProtection="1">
      <alignment horizontal="left"/>
      <protection hidden="1"/>
    </xf>
    <xf numFmtId="0" fontId="74" fillId="35" borderId="43" xfId="0" applyFont="1" applyFill="1" applyBorder="1" applyAlignment="1" applyProtection="1">
      <alignment/>
      <protection hidden="1"/>
    </xf>
    <xf numFmtId="0" fontId="75" fillId="35" borderId="44" xfId="0" applyFont="1" applyFill="1" applyBorder="1" applyAlignment="1" applyProtection="1">
      <alignment/>
      <protection hidden="1"/>
    </xf>
    <xf numFmtId="0" fontId="74" fillId="35" borderId="45" xfId="0" applyFont="1" applyFill="1" applyBorder="1" applyAlignment="1" applyProtection="1">
      <alignment horizontal="left" vertical="center"/>
      <protection hidden="1"/>
    </xf>
    <xf numFmtId="0" fontId="76" fillId="35" borderId="44" xfId="0" applyFont="1" applyFill="1" applyBorder="1" applyAlignment="1" applyProtection="1">
      <alignment horizontal="center" vertical="center"/>
      <protection hidden="1"/>
    </xf>
    <xf numFmtId="0" fontId="77" fillId="35" borderId="44" xfId="0" applyFont="1" applyFill="1" applyBorder="1" applyAlignment="1" applyProtection="1">
      <alignment horizontal="center" vertical="center"/>
      <protection hidden="1"/>
    </xf>
    <xf numFmtId="0" fontId="72" fillId="35" borderId="41" xfId="0" applyFont="1" applyFill="1" applyBorder="1" applyAlignment="1" applyProtection="1">
      <alignment vertical="center"/>
      <protection hidden="1"/>
    </xf>
    <xf numFmtId="0" fontId="12" fillId="0" borderId="46" xfId="49" applyFont="1" applyBorder="1" applyAlignment="1" applyProtection="1">
      <alignment horizontal="center" vertical="center"/>
      <protection/>
    </xf>
    <xf numFmtId="0" fontId="12" fillId="0" borderId="47" xfId="49" applyFont="1" applyBorder="1" applyAlignment="1" applyProtection="1">
      <alignment horizontal="center" vertical="center"/>
      <protection/>
    </xf>
    <xf numFmtId="0" fontId="12" fillId="0" borderId="48" xfId="49" applyFont="1" applyBorder="1" applyAlignment="1" applyProtection="1">
      <alignment horizontal="center" vertical="center"/>
      <protection/>
    </xf>
    <xf numFmtId="0" fontId="12" fillId="0" borderId="49" xfId="49" applyFont="1" applyBorder="1" applyAlignment="1" applyProtection="1">
      <alignment horizontal="center" vertical="center"/>
      <protection/>
    </xf>
    <xf numFmtId="0" fontId="78" fillId="36" borderId="44" xfId="0" applyFont="1" applyFill="1" applyBorder="1" applyAlignment="1" applyProtection="1">
      <alignment horizontal="center" vertical="center"/>
      <protection hidden="1"/>
    </xf>
    <xf numFmtId="0" fontId="78" fillId="36" borderId="38" xfId="0" applyFont="1" applyFill="1" applyBorder="1" applyAlignment="1" applyProtection="1">
      <alignment horizontal="center" vertical="center"/>
      <protection hidden="1"/>
    </xf>
    <xf numFmtId="0" fontId="79" fillId="37" borderId="50" xfId="0" applyFont="1" applyFill="1" applyBorder="1" applyAlignment="1" applyProtection="1">
      <alignment horizontal="center" vertical="center"/>
      <protection hidden="1"/>
    </xf>
    <xf numFmtId="0" fontId="79" fillId="37" borderId="51" xfId="0" applyFont="1" applyFill="1" applyBorder="1" applyAlignment="1" applyProtection="1">
      <alignment horizontal="center" vertical="center"/>
      <protection hidden="1"/>
    </xf>
    <xf numFmtId="0" fontId="9" fillId="0" borderId="52" xfId="49" applyFont="1" applyBorder="1" applyAlignment="1" applyProtection="1" quotePrefix="1">
      <alignment horizontal="center" vertical="center" wrapText="1"/>
      <protection/>
    </xf>
    <xf numFmtId="0" fontId="9" fillId="0" borderId="53" xfId="49" applyFont="1" applyBorder="1" applyAlignment="1" applyProtection="1" quotePrefix="1">
      <alignment horizontal="center" vertical="center" wrapText="1"/>
      <protection/>
    </xf>
    <xf numFmtId="0" fontId="9" fillId="0" borderId="54" xfId="49" applyFont="1" applyBorder="1" applyAlignment="1" applyProtection="1" quotePrefix="1">
      <alignment horizontal="center" vertical="center" wrapText="1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9" fillId="0" borderId="55" xfId="49" applyFont="1" applyBorder="1" applyAlignment="1" applyProtection="1">
      <alignment horizontal="center" vertical="center"/>
      <protection/>
    </xf>
    <xf numFmtId="0" fontId="9" fillId="0" borderId="56" xfId="49" applyFont="1" applyBorder="1" applyAlignment="1" applyProtection="1">
      <alignment horizontal="center" vertical="center"/>
      <protection/>
    </xf>
    <xf numFmtId="0" fontId="12" fillId="0" borderId="55" xfId="49" applyFont="1" applyBorder="1" applyAlignment="1" applyProtection="1">
      <alignment horizontal="center" vertical="center"/>
      <protection/>
    </xf>
    <xf numFmtId="0" fontId="12" fillId="0" borderId="56" xfId="49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horizontal="center" vertical="center"/>
      <protection/>
    </xf>
    <xf numFmtId="0" fontId="80" fillId="0" borderId="57" xfId="0" applyFont="1" applyBorder="1" applyAlignment="1" applyProtection="1">
      <alignment horizontal="center" vertical="center"/>
      <protection/>
    </xf>
    <xf numFmtId="0" fontId="9" fillId="0" borderId="58" xfId="49" applyFont="1" applyBorder="1" applyAlignment="1" applyProtection="1">
      <alignment horizontal="center" vertical="center" wrapText="1"/>
      <protection/>
    </xf>
    <xf numFmtId="0" fontId="9" fillId="0" borderId="59" xfId="49" applyFont="1" applyBorder="1" applyAlignment="1" applyProtection="1">
      <alignment horizontal="center" vertical="center" wrapText="1"/>
      <protection/>
    </xf>
    <xf numFmtId="0" fontId="9" fillId="0" borderId="60" xfId="49" applyFont="1" applyBorder="1" applyAlignment="1" applyProtection="1">
      <alignment horizontal="center" vertical="center" wrapText="1"/>
      <protection/>
    </xf>
    <xf numFmtId="0" fontId="9" fillId="0" borderId="13" xfId="49" applyFont="1" applyBorder="1" applyAlignment="1" applyProtection="1">
      <alignment horizontal="center" vertical="center" wrapText="1"/>
      <protection/>
    </xf>
    <xf numFmtId="0" fontId="9" fillId="0" borderId="0" xfId="49" applyFont="1" applyBorder="1" applyAlignment="1" applyProtection="1">
      <alignment horizontal="center" vertical="center" wrapText="1"/>
      <protection/>
    </xf>
    <xf numFmtId="0" fontId="9" fillId="0" borderId="19" xfId="49" applyFont="1" applyBorder="1" applyAlignment="1" applyProtection="1">
      <alignment horizontal="center" vertical="center" wrapText="1"/>
      <protection/>
    </xf>
    <xf numFmtId="0" fontId="9" fillId="0" borderId="61" xfId="49" applyFont="1" applyBorder="1" applyAlignment="1" applyProtection="1">
      <alignment horizontal="center" vertical="center" wrapText="1"/>
      <protection/>
    </xf>
    <xf numFmtId="0" fontId="9" fillId="0" borderId="62" xfId="49" applyFont="1" applyBorder="1" applyAlignment="1" applyProtection="1">
      <alignment horizontal="center" vertical="center" wrapText="1"/>
      <protection/>
    </xf>
    <xf numFmtId="0" fontId="9" fillId="0" borderId="63" xfId="49" applyFont="1" applyBorder="1" applyAlignment="1" applyProtection="1">
      <alignment horizontal="center" vertical="center" wrapText="1"/>
      <protection/>
    </xf>
    <xf numFmtId="0" fontId="9" fillId="0" borderId="55" xfId="49" applyFont="1" applyBorder="1" applyAlignment="1" applyProtection="1">
      <alignment horizontal="center" vertical="center" wrapText="1"/>
      <protection/>
    </xf>
    <xf numFmtId="0" fontId="9" fillId="0" borderId="64" xfId="49" applyFont="1" applyBorder="1" applyAlignment="1" applyProtection="1">
      <alignment horizontal="center" vertical="center" wrapText="1"/>
      <protection/>
    </xf>
    <xf numFmtId="0" fontId="9" fillId="0" borderId="56" xfId="49" applyFont="1" applyBorder="1" applyAlignment="1" applyProtection="1">
      <alignment horizontal="center" vertical="center" wrapText="1"/>
      <protection/>
    </xf>
    <xf numFmtId="0" fontId="9" fillId="0" borderId="60" xfId="49" applyFont="1" applyBorder="1" applyAlignment="1" applyProtection="1" quotePrefix="1">
      <alignment horizontal="center" vertical="center" wrapText="1"/>
      <protection/>
    </xf>
    <xf numFmtId="0" fontId="9" fillId="0" borderId="19" xfId="49" applyFont="1" applyBorder="1" applyAlignment="1" applyProtection="1" quotePrefix="1">
      <alignment horizontal="center" vertical="center" wrapText="1"/>
      <protection/>
    </xf>
    <xf numFmtId="0" fontId="9" fillId="0" borderId="65" xfId="49" applyFont="1" applyBorder="1" applyAlignment="1" applyProtection="1" quotePrefix="1">
      <alignment horizontal="center" vertical="center" wrapText="1"/>
      <protection/>
    </xf>
    <xf numFmtId="0" fontId="81" fillId="36" borderId="44" xfId="0" applyFont="1" applyFill="1" applyBorder="1" applyAlignment="1" applyProtection="1">
      <alignment horizontal="center" vertical="center"/>
      <protection hidden="1"/>
    </xf>
    <xf numFmtId="0" fontId="81" fillId="36" borderId="38" xfId="0" applyFont="1" applyFill="1" applyBorder="1" applyAlignment="1" applyProtection="1">
      <alignment horizontal="center" vertical="center"/>
      <protection hidden="1"/>
    </xf>
    <xf numFmtId="0" fontId="8" fillId="0" borderId="66" xfId="49" applyFont="1" applyBorder="1" applyAlignment="1" applyProtection="1">
      <alignment horizontal="center" vertical="center"/>
      <protection/>
    </xf>
    <xf numFmtId="0" fontId="8" fillId="0" borderId="67" xfId="49" applyFont="1" applyBorder="1" applyAlignment="1" applyProtection="1">
      <alignment horizontal="center" vertical="center"/>
      <protection/>
    </xf>
    <xf numFmtId="0" fontId="8" fillId="0" borderId="68" xfId="49" applyFont="1" applyBorder="1" applyAlignment="1" applyProtection="1">
      <alignment horizontal="center" vertical="center"/>
      <protection/>
    </xf>
    <xf numFmtId="0" fontId="12" fillId="0" borderId="52" xfId="49" applyFont="1" applyBorder="1" applyAlignment="1" applyProtection="1">
      <alignment horizontal="center" vertical="center" wrapText="1"/>
      <protection/>
    </xf>
    <xf numFmtId="0" fontId="12" fillId="0" borderId="53" xfId="49" applyFont="1" applyBorder="1" applyAlignment="1" applyProtection="1">
      <alignment horizontal="center" vertical="center" wrapText="1"/>
      <protection/>
    </xf>
    <xf numFmtId="0" fontId="12" fillId="0" borderId="54" xfId="49" applyFont="1" applyBorder="1" applyAlignment="1" applyProtection="1">
      <alignment horizontal="center" vertical="center" wrapText="1"/>
      <protection/>
    </xf>
    <xf numFmtId="0" fontId="9" fillId="0" borderId="64" xfId="49" applyFont="1" applyBorder="1" applyAlignment="1" applyProtection="1">
      <alignment horizontal="center" vertical="center"/>
      <protection/>
    </xf>
    <xf numFmtId="0" fontId="9" fillId="0" borderId="69" xfId="49" applyFont="1" applyBorder="1" applyAlignment="1" applyProtection="1">
      <alignment horizontal="center" vertical="center" wrapText="1"/>
      <protection/>
    </xf>
    <xf numFmtId="0" fontId="9" fillId="0" borderId="14" xfId="49" applyFont="1" applyBorder="1" applyAlignment="1" applyProtection="1">
      <alignment horizontal="center" vertical="center" wrapText="1"/>
      <protection/>
    </xf>
    <xf numFmtId="0" fontId="9" fillId="0" borderId="70" xfId="49" applyFont="1" applyBorder="1" applyAlignment="1" applyProtection="1">
      <alignment horizontal="center" vertical="center" wrapText="1"/>
      <protection/>
    </xf>
    <xf numFmtId="0" fontId="64" fillId="36" borderId="71" xfId="0" applyFont="1" applyFill="1" applyBorder="1" applyAlignment="1" applyProtection="1">
      <alignment horizontal="center" vertical="center"/>
      <protection hidden="1"/>
    </xf>
    <xf numFmtId="0" fontId="64" fillId="36" borderId="72" xfId="0" applyFont="1" applyFill="1" applyBorder="1" applyAlignment="1" applyProtection="1">
      <alignment horizontal="center" vertical="center"/>
      <protection hidden="1"/>
    </xf>
    <xf numFmtId="0" fontId="65" fillId="36" borderId="73" xfId="0" applyFont="1" applyFill="1" applyBorder="1" applyAlignment="1" applyProtection="1">
      <alignment horizontal="center" vertical="center" wrapText="1"/>
      <protection hidden="1"/>
    </xf>
    <xf numFmtId="0" fontId="65" fillId="36" borderId="7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/>
    </xf>
    <xf numFmtId="0" fontId="82" fillId="0" borderId="75" xfId="0" applyFont="1" applyFill="1" applyBorder="1" applyAlignment="1" applyProtection="1">
      <alignment horizontal="center" vertical="center" wrapText="1"/>
      <protection/>
    </xf>
    <xf numFmtId="0" fontId="82" fillId="0" borderId="59" xfId="0" applyFont="1" applyFill="1" applyBorder="1" applyAlignment="1" applyProtection="1">
      <alignment horizontal="center" vertical="center" wrapText="1"/>
      <protection/>
    </xf>
    <xf numFmtId="0" fontId="82" fillId="0" borderId="60" xfId="0" applyFont="1" applyFill="1" applyBorder="1" applyAlignment="1" applyProtection="1">
      <alignment horizontal="center" vertical="center" wrapText="1"/>
      <protection/>
    </xf>
    <xf numFmtId="0" fontId="82" fillId="0" borderId="76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2" fillId="0" borderId="19" xfId="0" applyFont="1" applyFill="1" applyBorder="1" applyAlignment="1" applyProtection="1">
      <alignment horizontal="center" vertical="center" wrapText="1"/>
      <protection/>
    </xf>
    <xf numFmtId="0" fontId="82" fillId="0" borderId="77" xfId="0" applyFont="1" applyFill="1" applyBorder="1" applyAlignment="1" applyProtection="1">
      <alignment horizontal="center" vertical="center" wrapText="1"/>
      <protection/>
    </xf>
    <xf numFmtId="0" fontId="82" fillId="0" borderId="62" xfId="0" applyFont="1" applyFill="1" applyBorder="1" applyAlignment="1" applyProtection="1">
      <alignment horizontal="center" vertical="center" wrapText="1"/>
      <protection/>
    </xf>
    <xf numFmtId="0" fontId="82" fillId="0" borderId="63" xfId="0" applyFont="1" applyFill="1" applyBorder="1" applyAlignment="1" applyProtection="1">
      <alignment horizontal="center" vertical="center" wrapText="1"/>
      <protection/>
    </xf>
    <xf numFmtId="49" fontId="65" fillId="36" borderId="41" xfId="0" applyNumberFormat="1" applyFont="1" applyFill="1" applyBorder="1" applyAlignment="1" applyProtection="1">
      <alignment horizontal="center" vertical="center" wrapText="1"/>
      <protection hidden="1"/>
    </xf>
    <xf numFmtId="49" fontId="65" fillId="36" borderId="78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AKIM_TA3" xfId="48"/>
    <cellStyle name="Normal_MCM-AWG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rgb="FF66FF33"/>
      </font>
    </dxf>
    <dxf>
      <font>
        <color rgb="FF00B050"/>
      </font>
    </dxf>
    <dxf/>
    <dxf>
      <fill>
        <patternFill>
          <bgColor rgb="FF00B050"/>
        </patternFill>
      </fill>
    </dxf>
    <dxf>
      <font>
        <color rgb="FF00B050"/>
      </font>
      <border/>
    </dxf>
    <dxf>
      <font>
        <color rgb="FF66FF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0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5"/>
  <cols>
    <col min="1" max="1" width="4.00390625" style="3" customWidth="1"/>
    <col min="2" max="2" width="31.7109375" style="3" customWidth="1"/>
    <col min="3" max="3" width="15.7109375" style="7" customWidth="1"/>
    <col min="4" max="4" width="14.7109375" style="3" customWidth="1"/>
    <col min="5" max="5" width="15.7109375" style="3" customWidth="1"/>
    <col min="6" max="6" width="14.7109375" style="3" customWidth="1"/>
    <col min="7" max="10" width="9.140625" style="3" customWidth="1"/>
    <col min="11" max="11" width="11.7109375" style="3" hidden="1" customWidth="1"/>
    <col min="12" max="12" width="20.8515625" style="3" hidden="1" customWidth="1"/>
    <col min="13" max="24" width="9.140625" style="3" hidden="1" customWidth="1"/>
    <col min="25" max="25" width="20.00390625" style="3" hidden="1" customWidth="1"/>
    <col min="26" max="26" width="9.140625" style="4" customWidth="1"/>
    <col min="27" max="16384" width="9.140625" style="3" customWidth="1"/>
  </cols>
  <sheetData>
    <row r="1" ht="15" thickBot="1"/>
    <row r="2" spans="2:6" ht="52.5" customHeight="1" thickTop="1">
      <c r="B2" s="113" t="s">
        <v>46</v>
      </c>
      <c r="C2" s="115" t="s">
        <v>48</v>
      </c>
      <c r="D2" s="116"/>
      <c r="E2" s="2"/>
      <c r="F2" s="2"/>
    </row>
    <row r="3" spans="2:6" ht="42" customHeight="1">
      <c r="B3" s="114"/>
      <c r="C3" s="127" t="s">
        <v>50</v>
      </c>
      <c r="D3" s="128"/>
      <c r="E3" s="5"/>
      <c r="F3" s="5"/>
    </row>
    <row r="4" spans="2:10" ht="29.25" customHeight="1">
      <c r="B4" s="47" t="s">
        <v>64</v>
      </c>
      <c r="C4" s="67">
        <f>IF(B4="3 AWG (SWALLOW)",120,IF(B4="1/0 AWG (RAVEN)",197,IF(B4="3/0 AWG (PIGEON)",263,IF(B4="266.8 MCM (PATRİDGE)",345,IF(B4="477 MCM (HAWK)",496,IF(B4="795 MCM (DRAKE)",683,IF(B4="954 MCM (CARDİNAL)",765,IF(B4="1272 MCM (PHEASANT)",925,0))))))))</f>
        <v>925</v>
      </c>
      <c r="D4" s="57" t="s">
        <v>47</v>
      </c>
      <c r="E4" s="118" t="s">
        <v>66</v>
      </c>
      <c r="F4" s="119"/>
      <c r="G4" s="119"/>
      <c r="H4" s="119"/>
      <c r="I4" s="119"/>
      <c r="J4" s="120"/>
    </row>
    <row r="5" spans="2:25" ht="18">
      <c r="B5" s="61" t="s">
        <v>4</v>
      </c>
      <c r="C5" s="1">
        <v>110</v>
      </c>
      <c r="D5" s="58" t="s">
        <v>53</v>
      </c>
      <c r="E5" s="121"/>
      <c r="F5" s="122"/>
      <c r="G5" s="122"/>
      <c r="H5" s="122"/>
      <c r="I5" s="122"/>
      <c r="J5" s="123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2:10" ht="18">
      <c r="B6" s="61" t="s">
        <v>3</v>
      </c>
      <c r="C6" s="1">
        <v>50000</v>
      </c>
      <c r="D6" s="58" t="s">
        <v>54</v>
      </c>
      <c r="E6" s="121"/>
      <c r="F6" s="122"/>
      <c r="G6" s="122"/>
      <c r="H6" s="122"/>
      <c r="I6" s="122"/>
      <c r="J6" s="123"/>
    </row>
    <row r="7" spans="2:10" ht="18">
      <c r="B7" s="61" t="s">
        <v>2</v>
      </c>
      <c r="C7" s="1">
        <v>75</v>
      </c>
      <c r="D7" s="58" t="s">
        <v>55</v>
      </c>
      <c r="E7" s="121"/>
      <c r="F7" s="122"/>
      <c r="G7" s="122"/>
      <c r="H7" s="122"/>
      <c r="I7" s="122"/>
      <c r="J7" s="123"/>
    </row>
    <row r="8" spans="2:10" ht="18">
      <c r="B8" s="61" t="s">
        <v>65</v>
      </c>
      <c r="C8" s="1">
        <v>0.95</v>
      </c>
      <c r="D8" s="59"/>
      <c r="E8" s="124"/>
      <c r="F8" s="125"/>
      <c r="G8" s="125"/>
      <c r="H8" s="125"/>
      <c r="I8" s="125"/>
      <c r="J8" s="126"/>
    </row>
    <row r="9" spans="2:4" ht="18">
      <c r="B9" s="61" t="s">
        <v>1</v>
      </c>
      <c r="C9" s="56">
        <f>IF(B4="3 AWG (SWALLOW)",1.0742,IF(B4="1/0 AWG (RAVEN)",0.581,IF(B4="3/0 AWG (PIGEON)",0.365,IF(B4="266.8 MCM (PATRİDGE)",0.214,IF(B4="477 MCM (HAWK)",0.134,IF(B4="795 MCM (DRAKE)",0.0806,IF(B4="954 MCM (CARDİNAL)",0.0684,IF(B4="1272 MCM (PHEASANT)",0.0518))))))))</f>
        <v>0.0518</v>
      </c>
      <c r="D9" s="60" t="s">
        <v>56</v>
      </c>
    </row>
    <row r="10" spans="2:4" ht="18">
      <c r="B10" s="61" t="s">
        <v>0</v>
      </c>
      <c r="C10" s="56">
        <f>IF(B4="3 AWG (SWALLOW)",0.42,IF(B4="1/0 AWG (RAVEN)",0.365,IF(B4="3/0 AWG (PIGEON)",0.371,IF(B4="266.8 MCM (PATRİDGE)",0.335,IF(B4="477 MCM (HAWK)",0.337,IF(B4="795 MCM (DRAKE)",0.321,IF(B4="954 MCM (CARDİNAL)",0.3811,IF(B4="1272 MCM (PHEASANT)",0.3721))))))))</f>
        <v>0.3721</v>
      </c>
      <c r="D10" s="60" t="s">
        <v>56</v>
      </c>
    </row>
    <row r="11" spans="2:4" ht="14.25">
      <c r="B11" s="48"/>
      <c r="C11" s="49"/>
      <c r="D11" s="50"/>
    </row>
    <row r="12" spans="2:4" ht="15" thickBot="1">
      <c r="B12" s="48"/>
      <c r="C12" s="49"/>
      <c r="D12" s="50"/>
    </row>
    <row r="13" spans="2:4" ht="18" thickBot="1">
      <c r="B13" s="62" t="s">
        <v>52</v>
      </c>
      <c r="C13" s="52">
        <f>(SIN(ACOS(C8)))</f>
        <v>0.31224989991992</v>
      </c>
      <c r="D13" s="50"/>
    </row>
    <row r="14" spans="2:4" ht="18" thickBot="1">
      <c r="B14" s="63" t="s">
        <v>14</v>
      </c>
      <c r="C14" s="53">
        <f>C8*C6</f>
        <v>47500</v>
      </c>
      <c r="D14" s="50"/>
    </row>
    <row r="15" spans="2:4" ht="18" customHeight="1" thickBot="1">
      <c r="B15" s="64" t="s">
        <v>5</v>
      </c>
      <c r="C15" s="54">
        <f>((C6*C6*C9*C7)/(C5*C5))/1000</f>
        <v>802.6859504132232</v>
      </c>
      <c r="D15" s="50"/>
    </row>
    <row r="16" spans="2:4" ht="14.25">
      <c r="B16" s="48"/>
      <c r="C16" s="49"/>
      <c r="D16" s="50"/>
    </row>
    <row r="17" spans="2:4" ht="15" thickBot="1">
      <c r="B17" s="48"/>
      <c r="C17" s="49"/>
      <c r="D17" s="50"/>
    </row>
    <row r="18" spans="2:4" ht="6" customHeight="1" hidden="1">
      <c r="B18" s="48"/>
      <c r="C18" s="49"/>
      <c r="D18" s="50"/>
    </row>
    <row r="19" spans="2:4" ht="21" customHeight="1" thickBot="1">
      <c r="B19" s="101" t="s">
        <v>15</v>
      </c>
      <c r="C19" s="102"/>
      <c r="D19" s="50"/>
    </row>
    <row r="20" spans="2:4" ht="30" customHeight="1" thickBot="1">
      <c r="B20" s="65" t="s">
        <v>51</v>
      </c>
      <c r="C20" s="55">
        <f>(C7*C6*(C9*C8+C10*C13))/(10*C5*C5)</f>
        <v>5.125976893394697</v>
      </c>
      <c r="D20" s="50"/>
    </row>
    <row r="21" spans="2:4" ht="14.25">
      <c r="B21" s="48"/>
      <c r="C21" s="49"/>
      <c r="D21" s="50"/>
    </row>
    <row r="22" spans="2:4" ht="15" thickBot="1">
      <c r="B22" s="48"/>
      <c r="C22" s="49"/>
      <c r="D22" s="50"/>
    </row>
    <row r="23" spans="2:6" ht="21" customHeight="1" thickBot="1">
      <c r="B23" s="72" t="s">
        <v>10</v>
      </c>
      <c r="C23" s="73"/>
      <c r="D23" s="50"/>
      <c r="F23" s="8"/>
    </row>
    <row r="24" spans="2:6" ht="30" customHeight="1" thickBot="1">
      <c r="B24" s="66" t="s">
        <v>9</v>
      </c>
      <c r="C24" s="55">
        <f>(C15/C14)*100</f>
        <v>1.6898651587646802</v>
      </c>
      <c r="D24" s="50"/>
      <c r="F24" s="8"/>
    </row>
    <row r="25" spans="2:6" ht="15" thickBot="1">
      <c r="B25" s="48"/>
      <c r="C25" s="49"/>
      <c r="D25" s="50"/>
      <c r="F25" s="8"/>
    </row>
    <row r="26" spans="2:12" ht="15" thickBot="1">
      <c r="B26" s="48"/>
      <c r="C26" s="49"/>
      <c r="D26" s="50"/>
      <c r="F26" s="8"/>
      <c r="K26" s="9"/>
      <c r="L26" s="10"/>
    </row>
    <row r="27" spans="2:12" ht="16.5" thickBot="1">
      <c r="B27" s="72" t="s">
        <v>44</v>
      </c>
      <c r="C27" s="73"/>
      <c r="D27" s="50"/>
      <c r="F27" s="8"/>
      <c r="K27" s="11" t="s">
        <v>16</v>
      </c>
      <c r="L27" s="12" t="s">
        <v>43</v>
      </c>
    </row>
    <row r="28" spans="2:23" ht="26.25" thickBot="1">
      <c r="B28" s="66" t="s">
        <v>45</v>
      </c>
      <c r="C28" s="55">
        <f>C14/(1.73*C5*C8)</f>
        <v>262.7430373095113</v>
      </c>
      <c r="D28" s="50"/>
      <c r="F28" s="13"/>
      <c r="K28" s="14"/>
      <c r="L28" s="15"/>
      <c r="M28" s="103" t="s">
        <v>17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5"/>
    </row>
    <row r="29" spans="2:25" ht="15.75" customHeight="1">
      <c r="B29" s="48"/>
      <c r="C29" s="49"/>
      <c r="D29" s="50"/>
      <c r="F29" s="13"/>
      <c r="K29" s="14"/>
      <c r="L29" s="15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6">
        <v>10</v>
      </c>
      <c r="Y29" s="19" t="s">
        <v>58</v>
      </c>
    </row>
    <row r="30" spans="2:25" ht="18" thickBot="1">
      <c r="B30" s="48"/>
      <c r="C30" s="49"/>
      <c r="D30" s="50"/>
      <c r="F30" s="13"/>
      <c r="K30" s="79" t="s">
        <v>6</v>
      </c>
      <c r="L30" s="20" t="s">
        <v>8</v>
      </c>
      <c r="M30" s="86" t="s">
        <v>18</v>
      </c>
      <c r="N30" s="87"/>
      <c r="O30" s="88"/>
      <c r="P30" s="95" t="s">
        <v>19</v>
      </c>
      <c r="Q30" s="96"/>
      <c r="R30" s="97"/>
      <c r="S30" s="21" t="s">
        <v>20</v>
      </c>
      <c r="T30" s="80" t="s">
        <v>21</v>
      </c>
      <c r="U30" s="109"/>
      <c r="V30" s="81"/>
      <c r="W30" s="110" t="s">
        <v>22</v>
      </c>
      <c r="X30" s="6">
        <v>15</v>
      </c>
      <c r="Y30" s="22" t="s">
        <v>57</v>
      </c>
    </row>
    <row r="31" spans="2:25" ht="15" customHeight="1" thickBot="1" thickTop="1">
      <c r="B31" s="72" t="s">
        <v>49</v>
      </c>
      <c r="C31" s="73"/>
      <c r="D31" s="50"/>
      <c r="K31" s="79"/>
      <c r="L31" s="23" t="s">
        <v>7</v>
      </c>
      <c r="M31" s="89"/>
      <c r="N31" s="90"/>
      <c r="O31" s="91"/>
      <c r="P31" s="24"/>
      <c r="Q31" s="24"/>
      <c r="R31" s="25"/>
      <c r="S31" s="26"/>
      <c r="T31" s="26"/>
      <c r="U31" s="26"/>
      <c r="V31" s="26"/>
      <c r="W31" s="111"/>
      <c r="X31" s="6">
        <v>35</v>
      </c>
      <c r="Y31" s="22" t="s">
        <v>59</v>
      </c>
    </row>
    <row r="32" spans="2:25" ht="27" customHeight="1" thickBot="1">
      <c r="B32" s="74" t="str">
        <f>IF(C28&gt;C4,"KESİT UYGUN DEĞİLDİR","KESİT UYGUNDUR")</f>
        <v>KESİT UYGUNDUR</v>
      </c>
      <c r="C32" s="75"/>
      <c r="D32" s="51"/>
      <c r="K32" s="27"/>
      <c r="L32" s="28"/>
      <c r="M32" s="92"/>
      <c r="N32" s="93"/>
      <c r="O32" s="94"/>
      <c r="P32" s="98" t="s">
        <v>23</v>
      </c>
      <c r="Q32" s="76" t="s">
        <v>24</v>
      </c>
      <c r="R32" s="76" t="s">
        <v>25</v>
      </c>
      <c r="S32" s="106" t="s">
        <v>26</v>
      </c>
      <c r="T32" s="29" t="s">
        <v>27</v>
      </c>
      <c r="U32" s="29" t="s">
        <v>28</v>
      </c>
      <c r="V32" s="29" t="s">
        <v>29</v>
      </c>
      <c r="W32" s="111"/>
      <c r="X32" s="6">
        <v>110</v>
      </c>
      <c r="Y32" s="22" t="s">
        <v>60</v>
      </c>
    </row>
    <row r="33" spans="11:25" ht="18.75" thickBot="1" thickTop="1">
      <c r="K33" s="27"/>
      <c r="L33" s="28"/>
      <c r="M33" s="16"/>
      <c r="N33" s="17"/>
      <c r="O33" s="17"/>
      <c r="P33" s="99"/>
      <c r="Q33" s="77"/>
      <c r="R33" s="77"/>
      <c r="S33" s="107"/>
      <c r="T33" s="30"/>
      <c r="U33" s="30"/>
      <c r="V33" s="30"/>
      <c r="W33" s="111"/>
      <c r="X33" s="6">
        <v>154</v>
      </c>
      <c r="Y33" s="31" t="s">
        <v>61</v>
      </c>
    </row>
    <row r="34" spans="11:25" ht="18" thickBot="1">
      <c r="K34" s="84" t="s">
        <v>12</v>
      </c>
      <c r="L34" s="28" t="s">
        <v>13</v>
      </c>
      <c r="M34" s="32" t="s">
        <v>30</v>
      </c>
      <c r="N34" s="80" t="s">
        <v>31</v>
      </c>
      <c r="O34" s="81"/>
      <c r="P34" s="100"/>
      <c r="Q34" s="78"/>
      <c r="R34" s="78"/>
      <c r="S34" s="108"/>
      <c r="T34" s="33" t="s">
        <v>32</v>
      </c>
      <c r="U34" s="33" t="s">
        <v>32</v>
      </c>
      <c r="V34" s="33" t="s">
        <v>32</v>
      </c>
      <c r="W34" s="112"/>
      <c r="X34" s="6">
        <v>380</v>
      </c>
      <c r="Y34" s="34" t="s">
        <v>62</v>
      </c>
    </row>
    <row r="35" spans="11:25" ht="18" thickBot="1" thickTop="1">
      <c r="K35" s="85"/>
      <c r="L35" s="35" t="s">
        <v>11</v>
      </c>
      <c r="M35" s="16"/>
      <c r="N35" s="17"/>
      <c r="O35" s="17"/>
      <c r="P35" s="17"/>
      <c r="Q35" s="36"/>
      <c r="R35" s="36"/>
      <c r="S35" s="26"/>
      <c r="T35" s="17"/>
      <c r="U35" s="17"/>
      <c r="V35" s="26"/>
      <c r="W35" s="37"/>
      <c r="Y35" s="34" t="s">
        <v>63</v>
      </c>
    </row>
    <row r="36" spans="13:25" ht="14.25">
      <c r="M36" s="19" t="s">
        <v>33</v>
      </c>
      <c r="N36" s="82" t="s">
        <v>34</v>
      </c>
      <c r="O36" s="83"/>
      <c r="P36" s="21">
        <v>120</v>
      </c>
      <c r="Q36" s="21">
        <v>160</v>
      </c>
      <c r="R36" s="21">
        <v>180</v>
      </c>
      <c r="S36" s="21">
        <v>1.0742</v>
      </c>
      <c r="T36" s="21">
        <v>0.371</v>
      </c>
      <c r="U36" s="21"/>
      <c r="V36" s="38">
        <v>0.42</v>
      </c>
      <c r="W36" s="39">
        <v>13.31</v>
      </c>
      <c r="Y36" s="34" t="s">
        <v>64</v>
      </c>
    </row>
    <row r="37" spans="13:23" ht="14.25">
      <c r="M37" s="22" t="s">
        <v>35</v>
      </c>
      <c r="N37" s="68" t="s">
        <v>36</v>
      </c>
      <c r="O37" s="69"/>
      <c r="P37" s="40">
        <v>195</v>
      </c>
      <c r="Q37" s="41">
        <v>230</v>
      </c>
      <c r="R37" s="40">
        <v>280</v>
      </c>
      <c r="S37" s="40">
        <v>0.5362</v>
      </c>
      <c r="T37" s="40">
        <v>0.347</v>
      </c>
      <c r="U37" s="40"/>
      <c r="V37" s="40">
        <v>0.387</v>
      </c>
      <c r="W37" s="42">
        <v>33.73</v>
      </c>
    </row>
    <row r="38" spans="13:23" ht="14.25">
      <c r="M38" s="22" t="s">
        <v>37</v>
      </c>
      <c r="N38" s="68" t="s">
        <v>38</v>
      </c>
      <c r="O38" s="69"/>
      <c r="P38" s="40">
        <v>275</v>
      </c>
      <c r="Q38" s="41">
        <v>300</v>
      </c>
      <c r="R38" s="40">
        <v>360</v>
      </c>
      <c r="S38" s="40">
        <v>0.3366</v>
      </c>
      <c r="T38" s="40">
        <v>0.335</v>
      </c>
      <c r="U38" s="40"/>
      <c r="V38" s="40">
        <v>0.373</v>
      </c>
      <c r="W38" s="42">
        <v>53.52</v>
      </c>
    </row>
    <row r="39" spans="13:23" ht="14.25">
      <c r="M39" s="22" t="s">
        <v>39</v>
      </c>
      <c r="N39" s="68" t="s">
        <v>40</v>
      </c>
      <c r="O39" s="69"/>
      <c r="P39" s="40">
        <v>345</v>
      </c>
      <c r="Q39" s="41">
        <v>460</v>
      </c>
      <c r="R39" s="40">
        <v>510</v>
      </c>
      <c r="S39" s="40">
        <v>0.214</v>
      </c>
      <c r="T39" s="40">
        <v>0.318</v>
      </c>
      <c r="U39" s="40"/>
      <c r="V39" s="40">
        <v>0.335</v>
      </c>
      <c r="W39" s="42">
        <v>85.17</v>
      </c>
    </row>
    <row r="40" spans="13:23" ht="15" thickBot="1">
      <c r="M40" s="31" t="s">
        <v>41</v>
      </c>
      <c r="N40" s="70" t="s">
        <v>42</v>
      </c>
      <c r="O40" s="71"/>
      <c r="P40" s="43">
        <v>540</v>
      </c>
      <c r="Q40" s="44">
        <v>670</v>
      </c>
      <c r="R40" s="43">
        <v>740</v>
      </c>
      <c r="S40" s="43">
        <v>0.1194</v>
      </c>
      <c r="T40" s="45">
        <v>0.3</v>
      </c>
      <c r="U40" s="43"/>
      <c r="V40" s="43">
        <v>0.337</v>
      </c>
      <c r="W40" s="46">
        <v>152</v>
      </c>
    </row>
  </sheetData>
  <sheetProtection password="8768" sheet="1" objects="1" scenarios="1"/>
  <mergeCells count="27">
    <mergeCell ref="N38:O38"/>
    <mergeCell ref="S32:S34"/>
    <mergeCell ref="T30:V30"/>
    <mergeCell ref="W30:W34"/>
    <mergeCell ref="B2:B3"/>
    <mergeCell ref="C2:D2"/>
    <mergeCell ref="K5:Y5"/>
    <mergeCell ref="E4:J8"/>
    <mergeCell ref="C3:D3"/>
    <mergeCell ref="M30:O32"/>
    <mergeCell ref="P30:R30"/>
    <mergeCell ref="P32:P34"/>
    <mergeCell ref="Q32:Q34"/>
    <mergeCell ref="B19:C19"/>
    <mergeCell ref="B23:C23"/>
    <mergeCell ref="M28:W28"/>
    <mergeCell ref="B27:C27"/>
    <mergeCell ref="N39:O39"/>
    <mergeCell ref="N40:O40"/>
    <mergeCell ref="B31:C31"/>
    <mergeCell ref="B32:C32"/>
    <mergeCell ref="R32:R34"/>
    <mergeCell ref="K30:K31"/>
    <mergeCell ref="N34:O34"/>
    <mergeCell ref="N36:O36"/>
    <mergeCell ref="K34:K35"/>
    <mergeCell ref="N37:O37"/>
  </mergeCells>
  <conditionalFormatting sqref="B32:C32">
    <cfRule type="expression" priority="1" dxfId="3">
      <formula>IF($B$32="KESİT UYGUNDUR",1,0)</formula>
    </cfRule>
    <cfRule type="expression" priority="11" dxfId="0">
      <formula>IF($B$32="KESİT UYGUNDUR",)</formula>
    </cfRule>
    <cfRule type="expression" priority="13" dxfId="4">
      <formula>IF($B$32="KESİT UYGUNDUR",)</formula>
    </cfRule>
    <cfRule type="expression" priority="14" dxfId="4">
      <formula>IF($B$32="KESİT UYGUNDUR",)</formula>
    </cfRule>
    <cfRule type="cellIs" priority="17" dxfId="0" operator="equal">
      <formula>"KESİT UYGUNDUR"</formula>
    </cfRule>
  </conditionalFormatting>
  <conditionalFormatting sqref="F11">
    <cfRule type="cellIs" priority="12" dxfId="5" operator="equal">
      <formula>"KESİT UYGUNDUR"</formula>
    </cfRule>
  </conditionalFormatting>
  <dataValidations count="2">
    <dataValidation type="list" allowBlank="1" showInputMessage="1" showErrorMessage="1" sqref="C5">
      <formula1>$X$29:$X$34</formula1>
    </dataValidation>
    <dataValidation type="list" allowBlank="1" showInputMessage="1" showErrorMessage="1" sqref="B4">
      <formula1>$Y$29:$Y$36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2020-03-05T06:31:12Z</dcterms:modified>
  <cp:category/>
  <cp:version/>
  <cp:contentType/>
  <cp:contentStatus/>
</cp:coreProperties>
</file>